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Sharing\WebSite Data\Toursim\"/>
    </mc:Choice>
  </mc:AlternateContent>
  <xr:revisionPtr revIDLastSave="0" documentId="8_{2F36D65C-9416-4107-9894-56EE071C6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حليل المنتجعات  " sheetId="5" r:id="rId1"/>
  </sheets>
  <externalReferences>
    <externalReference r:id="rId2"/>
  </externalReferences>
  <definedNames>
    <definedName name="_xlnm.Print_Area" localSheetId="0">'تحليل المنتجعات  '!$A$10:$G$108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5" l="1"/>
  <c r="F71" i="5"/>
  <c r="E71" i="5"/>
  <c r="G70" i="5"/>
  <c r="F70" i="5"/>
  <c r="E70" i="5"/>
  <c r="G69" i="5"/>
  <c r="F69" i="5"/>
  <c r="E69" i="5"/>
  <c r="G68" i="5"/>
  <c r="F68" i="5"/>
  <c r="E68" i="5"/>
  <c r="G67" i="5"/>
  <c r="F67" i="5"/>
  <c r="E67" i="5"/>
  <c r="G66" i="5"/>
  <c r="F66" i="5"/>
  <c r="E66" i="5"/>
  <c r="G62" i="5"/>
  <c r="F62" i="5"/>
  <c r="E62" i="5"/>
  <c r="G61" i="5"/>
  <c r="F61" i="5"/>
  <c r="E61" i="5"/>
  <c r="G60" i="5"/>
  <c r="F60" i="5"/>
  <c r="E60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</calcChain>
</file>

<file path=xl/sharedStrings.xml><?xml version="1.0" encoding="utf-8"?>
<sst xmlns="http://schemas.openxmlformats.org/spreadsheetml/2006/main" count="13" uniqueCount="13">
  <si>
    <t>المصدر: هيئة رأس الخيمة لتنمية السياحة</t>
  </si>
  <si>
    <t>القيمة: ألف درهم</t>
  </si>
  <si>
    <t>الغرف المؤجرة
 Occupied Rooms</t>
  </si>
  <si>
    <t>نسبة الاشغال
Occupancy Rate</t>
  </si>
  <si>
    <t>اجمالي الإيرادات
Total Revenue</t>
  </si>
  <si>
    <t xml:space="preserve"> إيرادات الغرف
Rooms Revenue</t>
  </si>
  <si>
    <t xml:space="preserve">إيرادات الطعام والشراب
F&amp;B Revenue </t>
  </si>
  <si>
    <t>Source: RAK Tourism Development Authority</t>
  </si>
  <si>
    <t>Value : Thousands AED</t>
  </si>
  <si>
    <t xml:space="preserve"> أداء وتحليل المنتجعات والفنادق 2017-2024</t>
  </si>
  <si>
    <t xml:space="preserve"> Performance Analysis of Beach &amp; Resort &amp; City Hotels 2017-2024</t>
  </si>
  <si>
    <t>السنة
Year</t>
  </si>
  <si>
    <t>الشهر
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</si>
</sst>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b/>
      <sz val="11"/>
      <color rgb="FF595959"/>
      <name val="Book Antiqua"/>
      <family val="1"/>
    </font>
    <font>
      <sz val="8"/>
      <name val="Calibri"/>
      <family val="2"/>
      <scheme val="minor"/>
    </font>
    <font>
      <sz val="10"/>
      <color theme="1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1"/>
      <color theme="1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6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9" fillId="2" borderId="0" xfId="0" applyFont="1" applyFill="1"/>
    <xf numFmtId="3" fontId="10" fillId="4" borderId="8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left"/>
    </xf>
    <xf numFmtId="49" fontId="6" fillId="2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165" fontId="10" fillId="4" borderId="8" xfId="4" applyNumberFormat="1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165" fontId="10" fillId="4" borderId="9" xfId="4" applyNumberFormat="1" applyFont="1" applyFill="1" applyBorder="1" applyAlignment="1">
      <alignment vertical="center" wrapText="1"/>
    </xf>
    <xf numFmtId="3" fontId="10" fillId="4" borderId="9" xfId="0" applyNumberFormat="1" applyFont="1" applyFill="1" applyBorder="1" applyAlignment="1">
      <alignment vertical="center" wrapText="1"/>
    </xf>
    <xf numFmtId="0" fontId="12" fillId="2" borderId="0" xfId="0" applyFont="1" applyFill="1"/>
    <xf numFmtId="49" fontId="15" fillId="0" borderId="7" xfId="0" applyNumberFormat="1" applyFont="1" applyBorder="1" applyAlignment="1">
      <alignment horizontal="right" vertical="center"/>
    </xf>
    <xf numFmtId="3" fontId="10" fillId="4" borderId="8" xfId="0" applyNumberFormat="1" applyFont="1" applyFill="1" applyBorder="1" applyAlignment="1">
      <alignment horizontal="left" vertical="center" wrapText="1"/>
    </xf>
    <xf numFmtId="3" fontId="10" fillId="4" borderId="9" xfId="0" applyNumberFormat="1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>
      <alignment horizontal="left" vertical="center" wrapText="1"/>
    </xf>
    <xf numFmtId="165" fontId="10" fillId="4" borderId="5" xfId="4" applyNumberFormat="1" applyFont="1" applyFill="1" applyBorder="1" applyAlignment="1">
      <alignment vertical="center" wrapText="1"/>
    </xf>
    <xf numFmtId="3" fontId="10" fillId="4" borderId="5" xfId="0" applyNumberFormat="1" applyFont="1" applyFill="1" applyBorder="1" applyAlignment="1">
      <alignment vertical="center" wrapText="1"/>
    </xf>
    <xf numFmtId="3" fontId="10" fillId="4" borderId="14" xfId="0" applyNumberFormat="1" applyFont="1" applyFill="1" applyBorder="1" applyAlignment="1">
      <alignment horizontal="left" vertical="center" wrapText="1"/>
    </xf>
    <xf numFmtId="165" fontId="10" fillId="4" borderId="14" xfId="4" applyNumberFormat="1" applyFont="1" applyFill="1" applyBorder="1" applyAlignment="1">
      <alignment vertical="center" wrapText="1"/>
    </xf>
    <xf numFmtId="3" fontId="10" fillId="4" borderId="14" xfId="0" applyNumberFormat="1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left" vertical="center" wrapText="1"/>
    </xf>
    <xf numFmtId="3" fontId="10" fillId="4" borderId="13" xfId="0" applyNumberFormat="1" applyFont="1" applyFill="1" applyBorder="1" applyAlignment="1">
      <alignment horizontal="left" vertical="center" wrapText="1"/>
    </xf>
    <xf numFmtId="165" fontId="10" fillId="4" borderId="13" xfId="4" applyNumberFormat="1" applyFont="1" applyFill="1" applyBorder="1" applyAlignment="1">
      <alignment vertical="center" wrapText="1"/>
    </xf>
    <xf numFmtId="3" fontId="10" fillId="4" borderId="13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readingOrder="1"/>
    </xf>
    <xf numFmtId="0" fontId="13" fillId="5" borderId="5" xfId="0" applyFont="1" applyFill="1" applyBorder="1" applyAlignment="1">
      <alignment horizontal="center" vertical="center" readingOrder="1"/>
    </xf>
  </cellXfs>
  <cellStyles count="5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1</xdr:col>
      <xdr:colOff>133350</xdr:colOff>
      <xdr:row>4</xdr:row>
      <xdr:rowOff>31754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270AE-0DC0-488B-9A8C-A9B55E9EE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401525" y="47626"/>
          <a:ext cx="1529886" cy="784228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85725</xdr:rowOff>
    </xdr:from>
    <xdr:to>
      <xdr:col>6</xdr:col>
      <xdr:colOff>1047750</xdr:colOff>
      <xdr:row>2</xdr:row>
      <xdr:rowOff>85084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827BDD-1CBD-4125-87DB-92B0CB76C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71650" y="85725"/>
          <a:ext cx="1638300" cy="380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sfilsrv\CSS\&#1573;&#1583;&#1575;&#1585;&#1577;%20&#1575;&#1604;&#1573;&#1581;&#1589;&#1575;&#1569;\&#1602;&#1587;&#1605;%20&#1575;&#1604;&#1578;&#1581;&#1604;&#1610;&#1604;\Temp%20Folder\&#1575;&#1604;&#1605;&#1572;&#1588;&#1585;&#1575;&#1578;%20&#1575;&#1604;&#1587;&#1580;&#1604;&#1610;&#1577;%202019\Alanood\&#1575;&#1604;&#1587;&#1610;&#1575;&#1581;&#1577;\01Hotels,%20Rooms%20and%20Occupancy%20Rate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نادق"/>
    </sheetNames>
    <sheetDataSet>
      <sheetData sheetId="0" refreshError="1">
        <row r="16">
          <cell r="B16">
            <v>0.66400554573813431</v>
          </cell>
          <cell r="C16">
            <v>0.71960390048346323</v>
          </cell>
          <cell r="D16">
            <v>0.7964711007841998</v>
          </cell>
          <cell r="E16">
            <v>0.80397460222259387</v>
          </cell>
          <cell r="F16">
            <v>0.68720034710923095</v>
          </cell>
          <cell r="G16">
            <v>0.52149053953565228</v>
          </cell>
          <cell r="H16">
            <v>0.53110518764119352</v>
          </cell>
          <cell r="I16">
            <v>0.62226573067472302</v>
          </cell>
          <cell r="J16">
            <v>0.65574718286044664</v>
          </cell>
          <cell r="K16">
            <v>0.70312124222303551</v>
          </cell>
          <cell r="L16">
            <v>0.81091755750349515</v>
          </cell>
          <cell r="M16">
            <v>0.72352373016222249</v>
          </cell>
          <cell r="N16">
            <v>0.66246286226906093</v>
          </cell>
          <cell r="O16">
            <v>0.74886299673533718</v>
          </cell>
          <cell r="P16">
            <v>0.81790754893957152</v>
          </cell>
          <cell r="Q16">
            <v>0.78334635213247927</v>
          </cell>
          <cell r="R16">
            <v>0.59192645080996442</v>
          </cell>
          <cell r="S16">
            <v>0.47740488710176304</v>
          </cell>
          <cell r="T16">
            <v>0.5325302881914582</v>
          </cell>
          <cell r="U16">
            <v>0.60789333705184201</v>
          </cell>
          <cell r="V16">
            <v>0.49969696035830585</v>
          </cell>
          <cell r="W16">
            <v>0.64727738756370645</v>
          </cell>
          <cell r="X16">
            <v>0.75024638127502308</v>
          </cell>
          <cell r="Y16">
            <v>0.67256474469818939</v>
          </cell>
          <cell r="Z16">
            <v>0.59475624981853026</v>
          </cell>
          <cell r="AA16">
            <v>0.66979221397425015</v>
          </cell>
          <cell r="AB16">
            <v>0.75760705958740371</v>
          </cell>
          <cell r="AC16">
            <v>0.77301757612916411</v>
          </cell>
          <cell r="AD16">
            <v>0.6116788609457231</v>
          </cell>
          <cell r="AE16">
            <v>0.5632341544987356</v>
          </cell>
          <cell r="AF16">
            <v>0.54305033957279869</v>
          </cell>
          <cell r="AG16">
            <v>0.62682591765333751</v>
          </cell>
          <cell r="AH16">
            <v>0.55867224091551826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1"/>
  <sheetViews>
    <sheetView showGridLines="0" rightToLeft="1" tabSelected="1" zoomScaleNormal="100" zoomScaleSheetLayoutView="80" workbookViewId="0">
      <pane ySplit="11" topLeftCell="A12" activePane="bottomLeft" state="frozen"/>
      <selection pane="bottomLeft" activeCell="B101" sqref="B101"/>
    </sheetView>
  </sheetViews>
  <sheetFormatPr defaultRowHeight="15.75" x14ac:dyDescent="0.25"/>
  <cols>
    <col min="1" max="2" width="23.140625" style="16" customWidth="1"/>
    <col min="3" max="7" width="23.7109375" style="1" customWidth="1"/>
    <col min="8" max="16384" width="9.140625" style="1"/>
  </cols>
  <sheetData>
    <row r="1" spans="1:7" s="5" customFormat="1" ht="15" x14ac:dyDescent="0.25">
      <c r="A1" s="12"/>
      <c r="B1" s="12"/>
      <c r="C1" s="4"/>
    </row>
    <row r="2" spans="1:7" s="5" customFormat="1" ht="15" x14ac:dyDescent="0.25">
      <c r="A2" s="12"/>
      <c r="B2" s="12"/>
      <c r="C2" s="4"/>
    </row>
    <row r="3" spans="1:7" s="5" customFormat="1" ht="15" x14ac:dyDescent="0.25">
      <c r="A3" s="12"/>
      <c r="B3" s="12"/>
      <c r="C3" s="4"/>
    </row>
    <row r="4" spans="1:7" s="5" customFormat="1" ht="15" x14ac:dyDescent="0.25">
      <c r="A4" s="12"/>
      <c r="B4" s="12"/>
      <c r="C4" s="4"/>
    </row>
    <row r="5" spans="1:7" s="5" customFormat="1" ht="15" x14ac:dyDescent="0.25">
      <c r="A5" s="12"/>
      <c r="B5" s="12"/>
      <c r="C5" s="4"/>
    </row>
    <row r="6" spans="1:7" s="6" customFormat="1" ht="18.75" customHeight="1" x14ac:dyDescent="0.25">
      <c r="A6" s="40" t="s">
        <v>9</v>
      </c>
      <c r="B6" s="41"/>
      <c r="C6" s="41"/>
      <c r="D6" s="41"/>
      <c r="E6" s="41"/>
      <c r="F6" s="41"/>
      <c r="G6" s="41"/>
    </row>
    <row r="7" spans="1:7" s="6" customFormat="1" ht="18.75" customHeight="1" x14ac:dyDescent="0.25">
      <c r="A7" s="42" t="s">
        <v>10</v>
      </c>
      <c r="B7" s="43"/>
      <c r="C7" s="43"/>
      <c r="D7" s="43"/>
      <c r="E7" s="43"/>
      <c r="F7" s="43"/>
      <c r="G7" s="43"/>
    </row>
    <row r="8" spans="1:7" s="6" customFormat="1" ht="18.75" customHeight="1" x14ac:dyDescent="0.25">
      <c r="A8" s="13"/>
      <c r="B8" s="36"/>
      <c r="C8" s="7"/>
      <c r="D8" s="7"/>
      <c r="E8" s="7"/>
      <c r="F8" s="7"/>
      <c r="G8" s="7"/>
    </row>
    <row r="9" spans="1:7" s="6" customFormat="1" ht="18.75" customHeight="1" thickBot="1" x14ac:dyDescent="0.3">
      <c r="A9" s="14"/>
      <c r="B9" s="14"/>
      <c r="C9" s="8"/>
      <c r="D9" s="8"/>
      <c r="E9" s="8"/>
      <c r="F9" s="8"/>
      <c r="G9" s="8"/>
    </row>
    <row r="10" spans="1:7" s="3" customFormat="1" ht="18" customHeight="1" x14ac:dyDescent="0.25">
      <c r="A10" s="23" t="s">
        <v>1</v>
      </c>
      <c r="B10" s="37"/>
      <c r="C10" s="10"/>
      <c r="D10" s="10"/>
      <c r="E10" s="10"/>
      <c r="F10" s="10"/>
      <c r="G10" s="22" t="s">
        <v>8</v>
      </c>
    </row>
    <row r="11" spans="1:7" s="3" customFormat="1" ht="54" customHeight="1" x14ac:dyDescent="0.2">
      <c r="A11" s="15" t="s">
        <v>11</v>
      </c>
      <c r="B11" s="15" t="s">
        <v>12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</row>
    <row r="12" spans="1:7" s="3" customFormat="1" ht="21" customHeight="1" x14ac:dyDescent="0.2">
      <c r="A12" s="18">
        <v>2017</v>
      </c>
      <c r="B12" s="18">
        <v>1</v>
      </c>
      <c r="C12" s="24">
        <v>116859</v>
      </c>
      <c r="D12" s="17">
        <f>[1]الفنادق!$B$16</f>
        <v>0.66400554573813431</v>
      </c>
      <c r="E12" s="11">
        <v>95370</v>
      </c>
      <c r="F12" s="11">
        <v>57430</v>
      </c>
      <c r="G12" s="11">
        <v>33455</v>
      </c>
    </row>
    <row r="13" spans="1:7" s="3" customFormat="1" ht="21" customHeight="1" x14ac:dyDescent="0.2">
      <c r="A13" s="18">
        <v>2017</v>
      </c>
      <c r="B13" s="18">
        <v>2</v>
      </c>
      <c r="C13" s="24">
        <v>114163</v>
      </c>
      <c r="D13" s="17">
        <f>[1]الفنادق!$C$16</f>
        <v>0.71960390048346323</v>
      </c>
      <c r="E13" s="11">
        <v>90759</v>
      </c>
      <c r="F13" s="11">
        <v>53602</v>
      </c>
      <c r="G13" s="11">
        <v>32819</v>
      </c>
    </row>
    <row r="14" spans="1:7" s="3" customFormat="1" ht="21" customHeight="1" x14ac:dyDescent="0.2">
      <c r="A14" s="18">
        <v>2017</v>
      </c>
      <c r="B14" s="18">
        <v>3</v>
      </c>
      <c r="C14" s="24">
        <v>142597</v>
      </c>
      <c r="D14" s="17">
        <f>[1]الفنادق!$D$16</f>
        <v>0.7964711007841998</v>
      </c>
      <c r="E14" s="11">
        <v>116119</v>
      </c>
      <c r="F14" s="11">
        <v>70581</v>
      </c>
      <c r="G14" s="11">
        <v>40859</v>
      </c>
    </row>
    <row r="15" spans="1:7" s="3" customFormat="1" ht="21" customHeight="1" x14ac:dyDescent="0.2">
      <c r="A15" s="18">
        <v>2017</v>
      </c>
      <c r="B15" s="18">
        <v>4</v>
      </c>
      <c r="C15" s="24">
        <v>139410</v>
      </c>
      <c r="D15" s="17">
        <f>[1]الفنادق!$E$16</f>
        <v>0.80397460222259387</v>
      </c>
      <c r="E15" s="11">
        <v>126562</v>
      </c>
      <c r="F15" s="11">
        <v>80162</v>
      </c>
      <c r="G15" s="11">
        <v>41279</v>
      </c>
    </row>
    <row r="16" spans="1:7" s="3" customFormat="1" ht="21" customHeight="1" x14ac:dyDescent="0.2">
      <c r="A16" s="18">
        <v>2017</v>
      </c>
      <c r="B16" s="18">
        <v>5</v>
      </c>
      <c r="C16" s="24">
        <v>126706</v>
      </c>
      <c r="D16" s="17">
        <f>[1]الفنادق!$F$16</f>
        <v>0.68720034710923095</v>
      </c>
      <c r="E16" s="11">
        <v>86619</v>
      </c>
      <c r="F16" s="11">
        <v>49902</v>
      </c>
      <c r="G16" s="11">
        <v>32431</v>
      </c>
    </row>
    <row r="17" spans="1:7" s="3" customFormat="1" ht="21" customHeight="1" x14ac:dyDescent="0.2">
      <c r="A17" s="18">
        <v>2017</v>
      </c>
      <c r="B17" s="18">
        <v>6</v>
      </c>
      <c r="C17" s="24">
        <v>94674</v>
      </c>
      <c r="D17" s="17">
        <f>[1]الفنادق!$G$16</f>
        <v>0.52149053953565228</v>
      </c>
      <c r="E17" s="11">
        <v>67549</v>
      </c>
      <c r="F17" s="11">
        <v>38363</v>
      </c>
      <c r="G17" s="11">
        <v>25507</v>
      </c>
    </row>
    <row r="18" spans="1:7" s="3" customFormat="1" ht="21" customHeight="1" x14ac:dyDescent="0.2">
      <c r="A18" s="18">
        <v>2017</v>
      </c>
      <c r="B18" s="18">
        <v>7</v>
      </c>
      <c r="C18" s="24">
        <v>101082</v>
      </c>
      <c r="D18" s="17">
        <f>[1]الفنادق!$H$16</f>
        <v>0.53110518764119352</v>
      </c>
      <c r="E18" s="11">
        <v>66028</v>
      </c>
      <c r="F18" s="11">
        <v>38353</v>
      </c>
      <c r="G18" s="11">
        <v>23623</v>
      </c>
    </row>
    <row r="19" spans="1:7" s="3" customFormat="1" ht="21" customHeight="1" x14ac:dyDescent="0.2">
      <c r="A19" s="18">
        <v>2017</v>
      </c>
      <c r="B19" s="18">
        <v>8</v>
      </c>
      <c r="C19" s="24">
        <v>117494</v>
      </c>
      <c r="D19" s="17">
        <f>[1]الفنادق!$I$16</f>
        <v>0.62226573067472302</v>
      </c>
      <c r="E19" s="11">
        <v>77356</v>
      </c>
      <c r="F19" s="11">
        <v>44893</v>
      </c>
      <c r="G19" s="11">
        <v>28632</v>
      </c>
    </row>
    <row r="20" spans="1:7" s="3" customFormat="1" ht="21" customHeight="1" x14ac:dyDescent="0.2">
      <c r="A20" s="18">
        <v>2017</v>
      </c>
      <c r="B20" s="18">
        <v>9</v>
      </c>
      <c r="C20" s="24">
        <v>120226</v>
      </c>
      <c r="D20" s="17">
        <f>[1]الفنادق!$J$16</f>
        <v>0.65574718286044664</v>
      </c>
      <c r="E20" s="11">
        <v>92218</v>
      </c>
      <c r="F20" s="11">
        <v>53065</v>
      </c>
      <c r="G20" s="11">
        <v>34607</v>
      </c>
    </row>
    <row r="21" spans="1:7" s="3" customFormat="1" ht="21" customHeight="1" x14ac:dyDescent="0.2">
      <c r="A21" s="18">
        <v>2017</v>
      </c>
      <c r="B21" s="18">
        <v>10</v>
      </c>
      <c r="C21" s="24">
        <v>134486</v>
      </c>
      <c r="D21" s="17">
        <f>[1]الفنادق!$K$16</f>
        <v>0.70312124222303551</v>
      </c>
      <c r="E21" s="11">
        <v>112696</v>
      </c>
      <c r="F21" s="11">
        <v>69004</v>
      </c>
      <c r="G21" s="11">
        <v>39216</v>
      </c>
    </row>
    <row r="22" spans="1:7" s="3" customFormat="1" ht="21" customHeight="1" x14ac:dyDescent="0.2">
      <c r="A22" s="18">
        <v>2017</v>
      </c>
      <c r="B22" s="18">
        <v>11</v>
      </c>
      <c r="C22" s="24">
        <v>152549</v>
      </c>
      <c r="D22" s="17">
        <f>[1]الفنادق!$L$16</f>
        <v>0.81091755750349515</v>
      </c>
      <c r="E22" s="11">
        <v>127967</v>
      </c>
      <c r="F22" s="11">
        <v>79307</v>
      </c>
      <c r="G22" s="11">
        <v>43986</v>
      </c>
    </row>
    <row r="23" spans="1:7" s="3" customFormat="1" ht="21" customHeight="1" x14ac:dyDescent="0.2">
      <c r="A23" s="32">
        <v>2017</v>
      </c>
      <c r="B23" s="18">
        <v>12</v>
      </c>
      <c r="C23" s="24">
        <v>140911</v>
      </c>
      <c r="D23" s="17">
        <f>[1]الفنادق!$M$16</f>
        <v>0.72352373016222249</v>
      </c>
      <c r="E23" s="11">
        <v>126831</v>
      </c>
      <c r="F23" s="11">
        <v>77475</v>
      </c>
      <c r="G23" s="11">
        <v>44286</v>
      </c>
    </row>
    <row r="24" spans="1:7" s="3" customFormat="1" ht="21" customHeight="1" x14ac:dyDescent="0.2">
      <c r="A24" s="19">
        <v>2018</v>
      </c>
      <c r="B24" s="19">
        <v>1</v>
      </c>
      <c r="C24" s="25">
        <v>130427</v>
      </c>
      <c r="D24" s="20">
        <f>[1]الفنادق!$N$16</f>
        <v>0.66246286226906093</v>
      </c>
      <c r="E24" s="21">
        <v>104687</v>
      </c>
      <c r="F24" s="21">
        <v>63165</v>
      </c>
      <c r="G24" s="21">
        <v>36558</v>
      </c>
    </row>
    <row r="25" spans="1:7" s="3" customFormat="1" ht="21" customHeight="1" x14ac:dyDescent="0.2">
      <c r="A25" s="18">
        <v>2018</v>
      </c>
      <c r="B25" s="18">
        <v>2</v>
      </c>
      <c r="C25" s="24">
        <v>133043</v>
      </c>
      <c r="D25" s="17">
        <f>[1]الفنادق!$O$16</f>
        <v>0.74886299673533718</v>
      </c>
      <c r="E25" s="11">
        <v>105264</v>
      </c>
      <c r="F25" s="11">
        <v>61804</v>
      </c>
      <c r="G25" s="11">
        <v>38241</v>
      </c>
    </row>
    <row r="26" spans="1:7" s="3" customFormat="1" ht="21" customHeight="1" x14ac:dyDescent="0.2">
      <c r="A26" s="18">
        <v>2018</v>
      </c>
      <c r="B26" s="18">
        <v>3</v>
      </c>
      <c r="C26" s="24">
        <v>161694</v>
      </c>
      <c r="D26" s="17">
        <f>[1]الفنادق!$P$16</f>
        <v>0.81790754893957152</v>
      </c>
      <c r="E26" s="11">
        <v>142634</v>
      </c>
      <c r="F26" s="11">
        <v>89139</v>
      </c>
      <c r="G26" s="11">
        <v>47779</v>
      </c>
    </row>
    <row r="27" spans="1:7" s="3" customFormat="1" ht="21" customHeight="1" x14ac:dyDescent="0.2">
      <c r="A27" s="18">
        <v>2018</v>
      </c>
      <c r="B27" s="18">
        <v>4</v>
      </c>
      <c r="C27" s="24">
        <v>150426</v>
      </c>
      <c r="D27" s="17">
        <f>[1]الفنادق!$Q$16</f>
        <v>0.78334635213247927</v>
      </c>
      <c r="E27" s="11">
        <v>135658</v>
      </c>
      <c r="F27" s="11">
        <v>85638</v>
      </c>
      <c r="G27" s="11">
        <v>44501</v>
      </c>
    </row>
    <row r="28" spans="1:7" s="3" customFormat="1" ht="21" customHeight="1" x14ac:dyDescent="0.2">
      <c r="A28" s="18">
        <v>2018</v>
      </c>
      <c r="B28" s="18">
        <v>5</v>
      </c>
      <c r="C28" s="24">
        <v>117952</v>
      </c>
      <c r="D28" s="17">
        <f>[1]الفنادق!$R$16</f>
        <v>0.59192645080996442</v>
      </c>
      <c r="E28" s="11">
        <v>86366</v>
      </c>
      <c r="F28" s="11">
        <v>49889</v>
      </c>
      <c r="G28" s="11">
        <v>32791</v>
      </c>
    </row>
    <row r="29" spans="1:7" s="3" customFormat="1" ht="21" customHeight="1" x14ac:dyDescent="0.2">
      <c r="A29" s="18">
        <v>2018</v>
      </c>
      <c r="B29" s="18">
        <v>6</v>
      </c>
      <c r="C29" s="24">
        <v>92607</v>
      </c>
      <c r="D29" s="17">
        <f>[1]الفنادق!$S$16</f>
        <v>0.47740488710176304</v>
      </c>
      <c r="E29" s="11">
        <v>67733</v>
      </c>
      <c r="F29" s="11">
        <v>39018</v>
      </c>
      <c r="G29" s="11">
        <v>24361</v>
      </c>
    </row>
    <row r="30" spans="1:7" s="3" customFormat="1" ht="21" customHeight="1" x14ac:dyDescent="0.2">
      <c r="A30" s="18">
        <v>2018</v>
      </c>
      <c r="B30" s="18">
        <v>7</v>
      </c>
      <c r="C30" s="24">
        <v>107119</v>
      </c>
      <c r="D30" s="17">
        <f>[1]الفنادق!$T$16</f>
        <v>0.5325302881914582</v>
      </c>
      <c r="E30" s="11">
        <v>72402</v>
      </c>
      <c r="F30" s="11">
        <v>42572</v>
      </c>
      <c r="G30" s="11">
        <v>25716</v>
      </c>
    </row>
    <row r="31" spans="1:7" s="3" customFormat="1" ht="21" customHeight="1" x14ac:dyDescent="0.2">
      <c r="A31" s="18">
        <v>2018</v>
      </c>
      <c r="B31" s="18">
        <v>8</v>
      </c>
      <c r="C31" s="24">
        <v>122282</v>
      </c>
      <c r="D31" s="17">
        <f>[1]الفنادق!$U$16</f>
        <v>0.60789333705184201</v>
      </c>
      <c r="E31" s="11">
        <v>91614</v>
      </c>
      <c r="F31" s="11">
        <v>56656</v>
      </c>
      <c r="G31" s="11">
        <v>30622</v>
      </c>
    </row>
    <row r="32" spans="1:7" s="3" customFormat="1" ht="21" customHeight="1" x14ac:dyDescent="0.2">
      <c r="A32" s="18">
        <v>2018</v>
      </c>
      <c r="B32" s="18">
        <v>9</v>
      </c>
      <c r="C32" s="24">
        <v>97288</v>
      </c>
      <c r="D32" s="17">
        <f>[1]الفنادق!$V$16</f>
        <v>0.49969696035830585</v>
      </c>
      <c r="E32" s="11">
        <v>68930</v>
      </c>
      <c r="F32" s="11">
        <v>37604</v>
      </c>
      <c r="G32" s="11">
        <v>27366</v>
      </c>
    </row>
    <row r="33" spans="1:7" s="3" customFormat="1" ht="21" customHeight="1" x14ac:dyDescent="0.2">
      <c r="A33" s="18">
        <v>2018</v>
      </c>
      <c r="B33" s="18">
        <v>10</v>
      </c>
      <c r="C33" s="24">
        <v>130306</v>
      </c>
      <c r="D33" s="17">
        <f>[1]الفنادق!$W$16</f>
        <v>0.64727738756370645</v>
      </c>
      <c r="E33" s="11">
        <v>113309</v>
      </c>
      <c r="F33" s="11">
        <v>68663</v>
      </c>
      <c r="G33" s="11">
        <v>39859</v>
      </c>
    </row>
    <row r="34" spans="1:7" s="3" customFormat="1" ht="21" customHeight="1" x14ac:dyDescent="0.2">
      <c r="A34" s="18">
        <v>2018</v>
      </c>
      <c r="B34" s="18">
        <v>11</v>
      </c>
      <c r="C34" s="24">
        <v>146163</v>
      </c>
      <c r="D34" s="17">
        <f>[1]الفنادق!$X$16</f>
        <v>0.75024638127502308</v>
      </c>
      <c r="E34" s="11">
        <v>123188</v>
      </c>
      <c r="F34" s="11">
        <v>75207</v>
      </c>
      <c r="G34" s="11">
        <v>43437</v>
      </c>
    </row>
    <row r="35" spans="1:7" s="3" customFormat="1" ht="21" customHeight="1" x14ac:dyDescent="0.2">
      <c r="A35" s="18">
        <v>2018</v>
      </c>
      <c r="B35" s="18">
        <v>12</v>
      </c>
      <c r="C35" s="24">
        <v>135355</v>
      </c>
      <c r="D35" s="17">
        <f>[1]الفنادق!$Y$16</f>
        <v>0.67256474469818939</v>
      </c>
      <c r="E35" s="11">
        <v>126359</v>
      </c>
      <c r="F35" s="11">
        <v>75798</v>
      </c>
      <c r="G35" s="11">
        <v>45522</v>
      </c>
    </row>
    <row r="36" spans="1:7" s="3" customFormat="1" ht="21" customHeight="1" x14ac:dyDescent="0.2">
      <c r="A36" s="19">
        <v>2019</v>
      </c>
      <c r="B36" s="19">
        <v>1</v>
      </c>
      <c r="C36" s="25">
        <v>122904</v>
      </c>
      <c r="D36" s="20">
        <f>[1]الفنادق!$Z$16</f>
        <v>0.59475624981853026</v>
      </c>
      <c r="E36" s="21">
        <v>98822</v>
      </c>
      <c r="F36" s="21">
        <v>59205</v>
      </c>
      <c r="G36" s="21">
        <v>35124</v>
      </c>
    </row>
    <row r="37" spans="1:7" s="3" customFormat="1" ht="21" customHeight="1" x14ac:dyDescent="0.2">
      <c r="A37" s="18">
        <v>2019</v>
      </c>
      <c r="B37" s="18">
        <v>2</v>
      </c>
      <c r="C37" s="24">
        <v>125286</v>
      </c>
      <c r="D37" s="17">
        <f>[1]الفنادق!$AA$16</f>
        <v>0.66979221397425015</v>
      </c>
      <c r="E37" s="11">
        <v>98456</v>
      </c>
      <c r="F37" s="11">
        <v>57280</v>
      </c>
      <c r="G37" s="11">
        <v>36782</v>
      </c>
    </row>
    <row r="38" spans="1:7" s="3" customFormat="1" ht="21" customHeight="1" x14ac:dyDescent="0.2">
      <c r="A38" s="18">
        <v>2019</v>
      </c>
      <c r="B38" s="18">
        <v>3</v>
      </c>
      <c r="C38" s="24">
        <v>154020</v>
      </c>
      <c r="D38" s="17">
        <f>[1]الفنادق!$AB$16</f>
        <v>0.75760705958740371</v>
      </c>
      <c r="E38" s="11">
        <v>120350</v>
      </c>
      <c r="F38" s="11">
        <v>71657</v>
      </c>
      <c r="G38" s="11">
        <v>44082</v>
      </c>
    </row>
    <row r="39" spans="1:7" s="3" customFormat="1" ht="21" customHeight="1" x14ac:dyDescent="0.2">
      <c r="A39" s="18">
        <v>2019</v>
      </c>
      <c r="B39" s="18">
        <v>4</v>
      </c>
      <c r="C39" s="24">
        <v>151295</v>
      </c>
      <c r="D39" s="17">
        <f>[1]الفنادق!$AC$16</f>
        <v>0.77301757612916411</v>
      </c>
      <c r="E39" s="11">
        <v>130508</v>
      </c>
      <c r="F39" s="11">
        <v>80078</v>
      </c>
      <c r="G39" s="11">
        <v>45617</v>
      </c>
    </row>
    <row r="40" spans="1:7" s="3" customFormat="1" ht="21" customHeight="1" x14ac:dyDescent="0.2">
      <c r="A40" s="18">
        <v>2019</v>
      </c>
      <c r="B40" s="18">
        <v>5</v>
      </c>
      <c r="C40" s="24">
        <v>123898</v>
      </c>
      <c r="D40" s="17">
        <f>[1]الفنادق!$AD$16</f>
        <v>0.6116788609457231</v>
      </c>
      <c r="E40" s="11">
        <v>68793</v>
      </c>
      <c r="F40" s="11">
        <v>36215</v>
      </c>
      <c r="G40" s="11">
        <v>29591</v>
      </c>
    </row>
    <row r="41" spans="1:7" s="3" customFormat="1" ht="21" customHeight="1" x14ac:dyDescent="0.2">
      <c r="A41" s="18">
        <v>2019</v>
      </c>
      <c r="B41" s="18">
        <v>6</v>
      </c>
      <c r="C41" s="24">
        <v>110475</v>
      </c>
      <c r="D41" s="17">
        <f>[1]الفنادق!$AE$16</f>
        <v>0.5632341544987356</v>
      </c>
      <c r="E41" s="11">
        <v>78873</v>
      </c>
      <c r="F41" s="11">
        <v>46783</v>
      </c>
      <c r="G41" s="11">
        <v>28339</v>
      </c>
    </row>
    <row r="42" spans="1:7" s="3" customFormat="1" ht="21" customHeight="1" x14ac:dyDescent="0.2">
      <c r="A42" s="18">
        <v>2019</v>
      </c>
      <c r="B42" s="18">
        <v>7</v>
      </c>
      <c r="C42" s="24">
        <v>110186</v>
      </c>
      <c r="D42" s="17">
        <f>[1]الفنادق!$AF$16</f>
        <v>0.54305033957279869</v>
      </c>
      <c r="E42" s="11">
        <v>66469</v>
      </c>
      <c r="F42" s="11">
        <v>37308</v>
      </c>
      <c r="G42" s="11">
        <v>25215</v>
      </c>
    </row>
    <row r="43" spans="1:7" s="3" customFormat="1" ht="21" customHeight="1" x14ac:dyDescent="0.2">
      <c r="A43" s="18">
        <v>2019</v>
      </c>
      <c r="B43" s="18">
        <v>8</v>
      </c>
      <c r="C43" s="24">
        <v>126847</v>
      </c>
      <c r="D43" s="17">
        <f>[1]الفنادق!$AG$16</f>
        <v>0.62682591765333751</v>
      </c>
      <c r="E43" s="11">
        <v>82367</v>
      </c>
      <c r="F43" s="11">
        <v>48941</v>
      </c>
      <c r="G43" s="11">
        <v>29467</v>
      </c>
    </row>
    <row r="44" spans="1:7" s="3" customFormat="1" ht="21" customHeight="1" x14ac:dyDescent="0.2">
      <c r="A44" s="18">
        <v>2019</v>
      </c>
      <c r="B44" s="18">
        <v>9</v>
      </c>
      <c r="C44" s="24">
        <v>109284</v>
      </c>
      <c r="D44" s="17">
        <f>[1]الفنادق!$AH$16</f>
        <v>0.55867224091551826</v>
      </c>
      <c r="E44" s="11">
        <v>62227</v>
      </c>
      <c r="F44" s="11">
        <v>31504</v>
      </c>
      <c r="G44" s="11">
        <v>27258</v>
      </c>
    </row>
    <row r="45" spans="1:7" s="3" customFormat="1" ht="21" customHeight="1" x14ac:dyDescent="0.2">
      <c r="A45" s="18">
        <v>2019</v>
      </c>
      <c r="B45" s="18">
        <v>10</v>
      </c>
      <c r="C45" s="24">
        <v>143531</v>
      </c>
      <c r="D45" s="17">
        <v>0.7078477691583116</v>
      </c>
      <c r="E45" s="11">
        <v>108698</v>
      </c>
      <c r="F45" s="11">
        <v>64980</v>
      </c>
      <c r="G45" s="11">
        <v>39479</v>
      </c>
    </row>
    <row r="46" spans="1:7" s="3" customFormat="1" ht="21" customHeight="1" x14ac:dyDescent="0.2">
      <c r="A46" s="18">
        <v>2019</v>
      </c>
      <c r="B46" s="18">
        <v>11</v>
      </c>
      <c r="C46" s="24">
        <v>154530</v>
      </c>
      <c r="D46" s="17">
        <v>0.78870004593477261</v>
      </c>
      <c r="E46" s="11">
        <v>118237</v>
      </c>
      <c r="F46" s="11">
        <v>71643</v>
      </c>
      <c r="G46" s="11">
        <v>42098</v>
      </c>
    </row>
    <row r="47" spans="1:7" s="3" customFormat="1" ht="21" customHeight="1" x14ac:dyDescent="0.2">
      <c r="A47" s="18">
        <v>2019</v>
      </c>
      <c r="B47" s="18">
        <v>12</v>
      </c>
      <c r="C47" s="24">
        <v>147583</v>
      </c>
      <c r="D47" s="17">
        <v>0.72961562229637866</v>
      </c>
      <c r="E47" s="11">
        <v>125836</v>
      </c>
      <c r="F47" s="11">
        <v>76257</v>
      </c>
      <c r="G47" s="11">
        <v>44155</v>
      </c>
    </row>
    <row r="48" spans="1:7" s="3" customFormat="1" ht="21" customHeight="1" x14ac:dyDescent="0.2">
      <c r="A48" s="19">
        <v>2020</v>
      </c>
      <c r="B48" s="19">
        <v>1</v>
      </c>
      <c r="C48" s="25">
        <v>132843</v>
      </c>
      <c r="D48" s="20">
        <v>0.65707986827241005</v>
      </c>
      <c r="E48" s="21">
        <v>96915</v>
      </c>
      <c r="F48" s="21">
        <v>59630</v>
      </c>
      <c r="G48" s="21">
        <v>32982</v>
      </c>
    </row>
    <row r="49" spans="1:7" s="3" customFormat="1" ht="21" customHeight="1" x14ac:dyDescent="0.2">
      <c r="A49" s="18">
        <v>2020</v>
      </c>
      <c r="B49" s="18">
        <v>2</v>
      </c>
      <c r="C49" s="24">
        <v>128174</v>
      </c>
      <c r="D49" s="17">
        <v>0.67821004065588064</v>
      </c>
      <c r="E49" s="11">
        <v>90690</v>
      </c>
      <c r="F49" s="11">
        <v>52595</v>
      </c>
      <c r="G49" s="11">
        <v>33686</v>
      </c>
    </row>
    <row r="50" spans="1:7" s="3" customFormat="1" ht="21" customHeight="1" x14ac:dyDescent="0.2">
      <c r="A50" s="18">
        <v>2020</v>
      </c>
      <c r="B50" s="18">
        <v>3</v>
      </c>
      <c r="C50" s="24">
        <v>99075</v>
      </c>
      <c r="D50" s="17">
        <v>0.49149074861370584</v>
      </c>
      <c r="E50" s="11">
        <v>61941</v>
      </c>
      <c r="F50" s="11">
        <v>36473</v>
      </c>
      <c r="G50" s="11">
        <v>22196</v>
      </c>
    </row>
    <row r="51" spans="1:7" s="3" customFormat="1" ht="21" customHeight="1" x14ac:dyDescent="0.2">
      <c r="A51" s="18">
        <v>2020</v>
      </c>
      <c r="B51" s="18">
        <v>4</v>
      </c>
      <c r="C51" s="24">
        <v>37375</v>
      </c>
      <c r="D51" s="17">
        <v>0.2591167498613422</v>
      </c>
      <c r="E51" s="11">
        <v>15931</v>
      </c>
      <c r="F51" s="11">
        <v>10113</v>
      </c>
      <c r="G51" s="11">
        <v>4410</v>
      </c>
    </row>
    <row r="52" spans="1:7" s="3" customFormat="1" ht="21" customHeight="1" x14ac:dyDescent="0.2">
      <c r="A52" s="18">
        <v>2020</v>
      </c>
      <c r="B52" s="18">
        <v>5</v>
      </c>
      <c r="C52" s="24">
        <v>48942</v>
      </c>
      <c r="D52" s="17">
        <v>0.40009482857282996</v>
      </c>
      <c r="E52" s="11">
        <v>35972</v>
      </c>
      <c r="F52" s="11">
        <v>23230</v>
      </c>
      <c r="G52" s="11">
        <v>11583</v>
      </c>
    </row>
    <row r="53" spans="1:7" s="3" customFormat="1" ht="21" customHeight="1" x14ac:dyDescent="0.2">
      <c r="A53" s="18">
        <v>2020</v>
      </c>
      <c r="B53" s="18">
        <v>6</v>
      </c>
      <c r="C53" s="24">
        <v>48485</v>
      </c>
      <c r="D53" s="17">
        <v>0.36592839471511396</v>
      </c>
      <c r="E53" s="11">
        <v>30607</v>
      </c>
      <c r="F53" s="11">
        <v>21175</v>
      </c>
      <c r="G53" s="11">
        <v>8134</v>
      </c>
    </row>
    <row r="54" spans="1:7" s="3" customFormat="1" ht="21" customHeight="1" x14ac:dyDescent="0.2">
      <c r="A54" s="18">
        <v>2020</v>
      </c>
      <c r="B54" s="18">
        <v>7</v>
      </c>
      <c r="C54" s="24">
        <v>70047</v>
      </c>
      <c r="D54" s="17">
        <v>0.43782385038971428</v>
      </c>
      <c r="E54" s="11">
        <v>51307</v>
      </c>
      <c r="F54" s="11">
        <v>36212</v>
      </c>
      <c r="G54" s="11">
        <v>13211</v>
      </c>
    </row>
    <row r="55" spans="1:7" s="3" customFormat="1" ht="21" customHeight="1" x14ac:dyDescent="0.2">
      <c r="A55" s="18">
        <v>2020</v>
      </c>
      <c r="B55" s="18">
        <v>8</v>
      </c>
      <c r="C55" s="24">
        <v>90003</v>
      </c>
      <c r="D55" s="17">
        <v>0.52567854076501197</v>
      </c>
      <c r="E55" s="11">
        <v>72196</v>
      </c>
      <c r="F55" s="11">
        <v>51676</v>
      </c>
      <c r="G55" s="11">
        <v>18414</v>
      </c>
    </row>
    <row r="56" spans="1:7" s="3" customFormat="1" ht="21" customHeight="1" x14ac:dyDescent="0.2">
      <c r="A56" s="18">
        <v>2020</v>
      </c>
      <c r="B56" s="18">
        <v>9</v>
      </c>
      <c r="C56" s="24">
        <v>64031</v>
      </c>
      <c r="D56" s="17">
        <v>0.39474138462486902</v>
      </c>
      <c r="E56" s="11">
        <v>38204</v>
      </c>
      <c r="F56" s="11">
        <v>24195</v>
      </c>
      <c r="G56" s="11">
        <v>12332</v>
      </c>
    </row>
    <row r="57" spans="1:7" s="3" customFormat="1" ht="21" customHeight="1" x14ac:dyDescent="0.2">
      <c r="A57" s="18">
        <v>2020</v>
      </c>
      <c r="B57" s="18">
        <v>10</v>
      </c>
      <c r="C57" s="24">
        <v>78987</v>
      </c>
      <c r="D57" s="17">
        <v>0.47953802324235872</v>
      </c>
      <c r="E57" s="11">
        <v>62093</v>
      </c>
      <c r="F57" s="11">
        <v>39781</v>
      </c>
      <c r="G57" s="11">
        <v>19240</v>
      </c>
    </row>
    <row r="58" spans="1:7" s="3" customFormat="1" ht="21" customHeight="1" x14ac:dyDescent="0.2">
      <c r="A58" s="18">
        <v>2020</v>
      </c>
      <c r="B58" s="18">
        <v>11</v>
      </c>
      <c r="C58" s="24">
        <v>63550</v>
      </c>
      <c r="D58" s="17">
        <v>0.40548214411045957</v>
      </c>
      <c r="E58" s="11">
        <v>45790</v>
      </c>
      <c r="F58" s="11">
        <v>28716</v>
      </c>
      <c r="G58" s="11">
        <v>14623</v>
      </c>
    </row>
    <row r="59" spans="1:7" s="3" customFormat="1" ht="21" customHeight="1" x14ac:dyDescent="0.2">
      <c r="A59" s="18">
        <v>2020</v>
      </c>
      <c r="B59" s="18">
        <v>12</v>
      </c>
      <c r="C59" s="24">
        <v>98894</v>
      </c>
      <c r="D59" s="17">
        <v>0.5897816661597457</v>
      </c>
      <c r="E59" s="11">
        <v>93265</v>
      </c>
      <c r="F59" s="11">
        <v>63295</v>
      </c>
      <c r="G59" s="11">
        <v>26953</v>
      </c>
    </row>
    <row r="60" spans="1:7" s="3" customFormat="1" ht="21" customHeight="1" x14ac:dyDescent="0.2">
      <c r="A60" s="19">
        <v>2021</v>
      </c>
      <c r="B60" s="19">
        <v>1</v>
      </c>
      <c r="C60" s="25">
        <v>73844</v>
      </c>
      <c r="D60" s="20">
        <v>0.43551698710287251</v>
      </c>
      <c r="E60" s="21">
        <f>55654665.55/1000</f>
        <v>55654.665549999998</v>
      </c>
      <c r="F60" s="21">
        <f>35263694.73/1000</f>
        <v>35263.694729999996</v>
      </c>
      <c r="G60" s="21">
        <f>17643874.01/1000</f>
        <v>17643.874010000003</v>
      </c>
    </row>
    <row r="61" spans="1:7" s="3" customFormat="1" ht="21" customHeight="1" x14ac:dyDescent="0.2">
      <c r="A61" s="18">
        <v>2021</v>
      </c>
      <c r="B61" s="18">
        <v>2</v>
      </c>
      <c r="C61" s="24">
        <v>77135</v>
      </c>
      <c r="D61" s="17">
        <v>0.5048234246969816</v>
      </c>
      <c r="E61" s="11">
        <f>50599162.15/1000</f>
        <v>50599.162149999996</v>
      </c>
      <c r="F61" s="11">
        <f>30579419.16/1000</f>
        <v>30579.419160000001</v>
      </c>
      <c r="G61" s="11">
        <f>17239409.29/1000</f>
        <v>17239.40929</v>
      </c>
    </row>
    <row r="62" spans="1:7" s="3" customFormat="1" ht="21" customHeight="1" x14ac:dyDescent="0.2">
      <c r="A62" s="18">
        <v>2021</v>
      </c>
      <c r="B62" s="18">
        <v>3</v>
      </c>
      <c r="C62" s="24">
        <v>101478</v>
      </c>
      <c r="D62" s="17">
        <v>0.59997871535332514</v>
      </c>
      <c r="E62" s="11">
        <f>77363252.32/1000</f>
        <v>77363.25232</v>
      </c>
      <c r="F62" s="11">
        <f>49710970.42/1000</f>
        <v>49710.970420000005</v>
      </c>
      <c r="G62" s="11">
        <f>24644758.1/1000</f>
        <v>24644.758100000003</v>
      </c>
    </row>
    <row r="63" spans="1:7" s="3" customFormat="1" ht="21" customHeight="1" x14ac:dyDescent="0.2">
      <c r="A63" s="18">
        <v>2021</v>
      </c>
      <c r="B63" s="18">
        <v>4</v>
      </c>
      <c r="C63" s="24">
        <v>101243</v>
      </c>
      <c r="D63" s="17">
        <v>0.61854227761485825</v>
      </c>
      <c r="E63" s="11">
        <v>79131</v>
      </c>
      <c r="F63" s="11">
        <v>50625</v>
      </c>
      <c r="G63" s="11">
        <v>25206</v>
      </c>
    </row>
    <row r="64" spans="1:7" s="3" customFormat="1" ht="21" customHeight="1" x14ac:dyDescent="0.2">
      <c r="A64" s="18">
        <v>2021</v>
      </c>
      <c r="B64" s="18">
        <v>5</v>
      </c>
      <c r="C64" s="24">
        <v>106280</v>
      </c>
      <c r="D64" s="17">
        <v>0.63163399935814379</v>
      </c>
      <c r="E64" s="11">
        <v>76882</v>
      </c>
      <c r="F64" s="11">
        <v>48534</v>
      </c>
      <c r="G64" s="11">
        <v>24105</v>
      </c>
    </row>
    <row r="65" spans="1:7" s="3" customFormat="1" ht="21" customHeight="1" x14ac:dyDescent="0.2">
      <c r="A65" s="18">
        <v>2021</v>
      </c>
      <c r="B65" s="18">
        <v>6</v>
      </c>
      <c r="C65" s="24">
        <v>92020</v>
      </c>
      <c r="D65" s="17">
        <v>0.56343374969385251</v>
      </c>
      <c r="E65" s="11">
        <v>55845</v>
      </c>
      <c r="F65" s="11">
        <v>32922</v>
      </c>
      <c r="G65" s="11">
        <v>18050</v>
      </c>
    </row>
    <row r="66" spans="1:7" s="3" customFormat="1" ht="21" customHeight="1" x14ac:dyDescent="0.2">
      <c r="A66" s="18">
        <v>2021</v>
      </c>
      <c r="B66" s="18">
        <v>7</v>
      </c>
      <c r="C66" s="24">
        <v>104383</v>
      </c>
      <c r="D66" s="17">
        <v>0.56592344226838676</v>
      </c>
      <c r="E66" s="11">
        <f>69289030.48/1000</f>
        <v>69289.030480000001</v>
      </c>
      <c r="F66" s="11">
        <f>47120021.37/1000</f>
        <v>47120.021369999995</v>
      </c>
      <c r="G66" s="11">
        <f>18668369.73/1000</f>
        <v>18668.369730000002</v>
      </c>
    </row>
    <row r="67" spans="1:7" s="3" customFormat="1" ht="21" customHeight="1" x14ac:dyDescent="0.2">
      <c r="A67" s="18">
        <v>2021</v>
      </c>
      <c r="B67" s="18">
        <v>8</v>
      </c>
      <c r="C67" s="24">
        <v>105444</v>
      </c>
      <c r="D67" s="17">
        <v>0.59017480186880855</v>
      </c>
      <c r="E67" s="11">
        <f>64991789.11/1000</f>
        <v>64991.789109999998</v>
      </c>
      <c r="F67" s="11">
        <f>41660122.31/1000</f>
        <v>41660.122309999999</v>
      </c>
      <c r="G67" s="11">
        <f>19574525.14/1000</f>
        <v>19574.525140000002</v>
      </c>
    </row>
    <row r="68" spans="1:7" s="3" customFormat="1" ht="21" customHeight="1" x14ac:dyDescent="0.2">
      <c r="A68" s="18">
        <v>2021</v>
      </c>
      <c r="B68" s="18">
        <v>9</v>
      </c>
      <c r="C68" s="24">
        <v>83733</v>
      </c>
      <c r="D68" s="17">
        <v>0.48391629778979023</v>
      </c>
      <c r="E68" s="11">
        <f>46126476.48/1000</f>
        <v>46126.476479999998</v>
      </c>
      <c r="F68" s="11">
        <f>26246254.06/1000</f>
        <v>26246.254059999999</v>
      </c>
      <c r="G68" s="11">
        <f>16650078.32/1000</f>
        <v>16650.078320000001</v>
      </c>
    </row>
    <row r="69" spans="1:7" s="3" customFormat="1" ht="21" customHeight="1" x14ac:dyDescent="0.2">
      <c r="A69" s="18">
        <v>2021</v>
      </c>
      <c r="B69" s="18">
        <v>10</v>
      </c>
      <c r="C69" s="24">
        <v>129951</v>
      </c>
      <c r="D69" s="17">
        <v>0.70465082231223464</v>
      </c>
      <c r="E69" s="11">
        <f>97239452.66/1000</f>
        <v>97239.452659999995</v>
      </c>
      <c r="F69" s="11">
        <f>60632087.38/1000</f>
        <v>60632.087380000004</v>
      </c>
      <c r="G69" s="11">
        <f>31723474.93/1000</f>
        <v>31723.47493</v>
      </c>
    </row>
    <row r="70" spans="1:7" s="3" customFormat="1" ht="21" customHeight="1" x14ac:dyDescent="0.2">
      <c r="A70" s="18">
        <v>2021</v>
      </c>
      <c r="B70" s="18">
        <v>11</v>
      </c>
      <c r="C70" s="24">
        <v>126116</v>
      </c>
      <c r="D70" s="17">
        <v>0.70682539693215052</v>
      </c>
      <c r="E70" s="11">
        <f>99280767.93/1000</f>
        <v>99280.767930000002</v>
      </c>
      <c r="F70" s="11">
        <f>61125200.95/1000</f>
        <v>61125.200950000006</v>
      </c>
      <c r="G70" s="11">
        <f>33267273.69/1000</f>
        <v>33267.273690000002</v>
      </c>
    </row>
    <row r="71" spans="1:7" s="3" customFormat="1" ht="21" customHeight="1" x14ac:dyDescent="0.2">
      <c r="A71" s="18">
        <v>2021</v>
      </c>
      <c r="B71" s="18">
        <v>12</v>
      </c>
      <c r="C71" s="24">
        <v>132341</v>
      </c>
      <c r="D71" s="17">
        <v>0.71797250523528966</v>
      </c>
      <c r="E71" s="11">
        <f>123901607.82/1000</f>
        <v>123901.60781999999</v>
      </c>
      <c r="F71" s="11">
        <f>79828390.99/1000</f>
        <v>79828.39099</v>
      </c>
      <c r="G71" s="11">
        <f>38246246.27/1000</f>
        <v>38246.246270000003</v>
      </c>
    </row>
    <row r="72" spans="1:7" s="3" customFormat="1" ht="21" customHeight="1" x14ac:dyDescent="0.2">
      <c r="A72" s="19">
        <v>2022</v>
      </c>
      <c r="B72" s="19">
        <v>1</v>
      </c>
      <c r="C72" s="25">
        <v>106633</v>
      </c>
      <c r="D72" s="20">
        <v>0.57840494258422515</v>
      </c>
      <c r="E72" s="21">
        <v>81826.099850000013</v>
      </c>
      <c r="F72" s="21">
        <v>50657.77528999999</v>
      </c>
      <c r="G72" s="21">
        <v>26512.774270000002</v>
      </c>
    </row>
    <row r="73" spans="1:7" s="3" customFormat="1" ht="21" customHeight="1" x14ac:dyDescent="0.2">
      <c r="A73" s="18">
        <v>2022</v>
      </c>
      <c r="B73" s="18">
        <v>2</v>
      </c>
      <c r="C73" s="24">
        <v>118294</v>
      </c>
      <c r="D73" s="17">
        <v>0.66721189423337246</v>
      </c>
      <c r="E73" s="11">
        <v>89811.386549999996</v>
      </c>
      <c r="F73" s="11">
        <v>53180.678699999997</v>
      </c>
      <c r="G73" s="11">
        <v>31653.751390000001</v>
      </c>
    </row>
    <row r="74" spans="1:7" s="3" customFormat="1" ht="21" customHeight="1" x14ac:dyDescent="0.2">
      <c r="A74" s="18">
        <v>2022</v>
      </c>
      <c r="B74" s="18">
        <v>3</v>
      </c>
      <c r="C74" s="24">
        <v>136651</v>
      </c>
      <c r="D74" s="17">
        <v>0.65586918229334157</v>
      </c>
      <c r="E74" s="11">
        <v>113855.16413</v>
      </c>
      <c r="F74" s="11">
        <v>69550.878730000011</v>
      </c>
      <c r="G74" s="11">
        <v>38603.108070000002</v>
      </c>
    </row>
    <row r="75" spans="1:7" s="3" customFormat="1" ht="21" customHeight="1" x14ac:dyDescent="0.2">
      <c r="A75" s="18">
        <v>2022</v>
      </c>
      <c r="B75" s="18">
        <v>4</v>
      </c>
      <c r="C75" s="24">
        <v>110101</v>
      </c>
      <c r="D75" s="17">
        <v>0.54773891846176803</v>
      </c>
      <c r="E75" s="11">
        <v>95404.091050000003</v>
      </c>
      <c r="F75" s="11">
        <v>57032.633589999998</v>
      </c>
      <c r="G75" s="11">
        <v>33612.747220000005</v>
      </c>
    </row>
    <row r="76" spans="1:7" s="3" customFormat="1" ht="21" customHeight="1" x14ac:dyDescent="0.2">
      <c r="A76" s="18">
        <v>2022</v>
      </c>
      <c r="B76" s="18">
        <v>5</v>
      </c>
      <c r="C76" s="24">
        <v>126467</v>
      </c>
      <c r="D76" s="17">
        <v>0.5962979147400248</v>
      </c>
      <c r="E76" s="11">
        <v>100349.04760999999</v>
      </c>
      <c r="F76" s="11">
        <v>61468.720219999996</v>
      </c>
      <c r="G76" s="11">
        <v>33896.167689999987</v>
      </c>
    </row>
    <row r="77" spans="1:7" s="3" customFormat="1" ht="21" customHeight="1" x14ac:dyDescent="0.2">
      <c r="A77" s="18">
        <v>2022</v>
      </c>
      <c r="B77" s="18">
        <v>6</v>
      </c>
      <c r="C77" s="24">
        <v>89525</v>
      </c>
      <c r="D77" s="17">
        <v>0.4646787086058341</v>
      </c>
      <c r="E77" s="11">
        <v>55706.76842</v>
      </c>
      <c r="F77" s="11">
        <v>31130.996579999999</v>
      </c>
      <c r="G77" s="11">
        <v>20741.347669999999</v>
      </c>
    </row>
    <row r="78" spans="1:7" s="3" customFormat="1" ht="21" customHeight="1" x14ac:dyDescent="0.2">
      <c r="A78" s="18">
        <v>2022</v>
      </c>
      <c r="B78" s="18">
        <v>7</v>
      </c>
      <c r="C78" s="24">
        <v>118837</v>
      </c>
      <c r="D78" s="17">
        <v>0.55314702240758151</v>
      </c>
      <c r="E78" s="11">
        <v>76242.865834693861</v>
      </c>
      <c r="F78" s="11">
        <v>45106.000424693877</v>
      </c>
      <c r="G78" s="11">
        <v>26468.585819999997</v>
      </c>
    </row>
    <row r="79" spans="1:7" s="3" customFormat="1" ht="21" customHeight="1" x14ac:dyDescent="0.2">
      <c r="A79" s="18">
        <v>2022</v>
      </c>
      <c r="B79" s="18">
        <v>8</v>
      </c>
      <c r="C79" s="24">
        <v>133575</v>
      </c>
      <c r="D79" s="17">
        <v>0.62165784733954177</v>
      </c>
      <c r="E79" s="11">
        <v>78408.241410000002</v>
      </c>
      <c r="F79" s="11">
        <v>42858.354759999995</v>
      </c>
      <c r="G79" s="11">
        <v>30336.79119</v>
      </c>
    </row>
    <row r="80" spans="1:7" s="3" customFormat="1" ht="21" customHeight="1" x14ac:dyDescent="0.2">
      <c r="A80" s="18">
        <v>2022</v>
      </c>
      <c r="B80" s="18">
        <v>9</v>
      </c>
      <c r="C80" s="24">
        <v>117521</v>
      </c>
      <c r="D80" s="17">
        <v>0.5641260728480636</v>
      </c>
      <c r="E80" s="11">
        <v>68733.481455714267</v>
      </c>
      <c r="F80" s="11">
        <v>34459.99144571428</v>
      </c>
      <c r="G80" s="11">
        <v>30009.454020000001</v>
      </c>
    </row>
    <row r="81" spans="1:7" s="3" customFormat="1" ht="21" customHeight="1" x14ac:dyDescent="0.2">
      <c r="A81" s="18">
        <v>2022</v>
      </c>
      <c r="B81" s="18">
        <v>10</v>
      </c>
      <c r="C81" s="24">
        <v>150487</v>
      </c>
      <c r="D81" s="17">
        <v>0.66892922073015149</v>
      </c>
      <c r="E81" s="11">
        <v>120988.67892545456</v>
      </c>
      <c r="F81" s="11">
        <v>70912.992224545465</v>
      </c>
      <c r="G81" s="11">
        <v>44405.517636363635</v>
      </c>
    </row>
    <row r="82" spans="1:7" s="3" customFormat="1" ht="21" customHeight="1" x14ac:dyDescent="0.2">
      <c r="A82" s="18">
        <v>2022</v>
      </c>
      <c r="B82" s="18">
        <v>11</v>
      </c>
      <c r="C82" s="24">
        <v>150230</v>
      </c>
      <c r="D82" s="17">
        <v>0.69019380833258681</v>
      </c>
      <c r="E82" s="11">
        <v>125630.53592999998</v>
      </c>
      <c r="F82" s="11">
        <v>73661.41094999999</v>
      </c>
      <c r="G82" s="11">
        <v>46040.958100000003</v>
      </c>
    </row>
    <row r="83" spans="1:7" s="3" customFormat="1" ht="21" customHeight="1" x14ac:dyDescent="0.2">
      <c r="A83" s="18">
        <v>2022</v>
      </c>
      <c r="B83" s="18">
        <v>12</v>
      </c>
      <c r="C83" s="24">
        <v>159370</v>
      </c>
      <c r="D83" s="17">
        <v>0.70870798758415821</v>
      </c>
      <c r="E83" s="11">
        <v>149485.3267158739</v>
      </c>
      <c r="F83" s="11">
        <v>89841.345010816338</v>
      </c>
      <c r="G83" s="11">
        <v>51593.120105465707</v>
      </c>
    </row>
    <row r="84" spans="1:7" s="3" customFormat="1" ht="21" customHeight="1" x14ac:dyDescent="0.2">
      <c r="A84" s="19">
        <v>2023</v>
      </c>
      <c r="B84" s="19">
        <v>1</v>
      </c>
      <c r="C84" s="25">
        <v>238281.99764000002</v>
      </c>
      <c r="D84" s="20">
        <v>0.57739989324692487</v>
      </c>
      <c r="E84" s="21">
        <v>108836.96383999998</v>
      </c>
      <c r="F84" s="21">
        <v>63748.968739999989</v>
      </c>
      <c r="G84" s="21">
        <v>39050.094709999998</v>
      </c>
    </row>
    <row r="85" spans="1:7" s="3" customFormat="1" ht="21" customHeight="1" x14ac:dyDescent="0.2">
      <c r="A85" s="18">
        <v>2023</v>
      </c>
      <c r="B85" s="18">
        <v>2</v>
      </c>
      <c r="C85" s="24">
        <v>214984</v>
      </c>
      <c r="D85" s="17">
        <v>0.72087225095821084</v>
      </c>
      <c r="E85" s="11">
        <v>122825.03714000003</v>
      </c>
      <c r="F85" s="11">
        <v>69084.645540000012</v>
      </c>
      <c r="G85" s="11">
        <v>46156.253100000002</v>
      </c>
    </row>
    <row r="86" spans="1:7" s="3" customFormat="1" ht="21" customHeight="1" x14ac:dyDescent="0.2">
      <c r="A86" s="18">
        <v>2023</v>
      </c>
      <c r="B86" s="18">
        <v>3</v>
      </c>
      <c r="C86" s="24">
        <v>238086.4976</v>
      </c>
      <c r="D86" s="17">
        <v>0.71218864450211472</v>
      </c>
      <c r="E86" s="11">
        <v>133463.58817</v>
      </c>
      <c r="F86" s="11">
        <v>78246.616910000012</v>
      </c>
      <c r="G86" s="11">
        <v>49210.209589999999</v>
      </c>
    </row>
    <row r="87" spans="1:7" s="3" customFormat="1" ht="21" customHeight="1" x14ac:dyDescent="0.2">
      <c r="A87" s="18">
        <v>2023</v>
      </c>
      <c r="B87" s="18">
        <v>4</v>
      </c>
      <c r="C87" s="24">
        <v>235835</v>
      </c>
      <c r="D87" s="17">
        <v>0.68043335382788817</v>
      </c>
      <c r="E87" s="11">
        <v>139473.20072800003</v>
      </c>
      <c r="F87" s="11">
        <v>84082.827130000005</v>
      </c>
      <c r="G87" s="11">
        <v>49427.753200000006</v>
      </c>
    </row>
    <row r="88" spans="1:7" s="3" customFormat="1" ht="21" customHeight="1" x14ac:dyDescent="0.2">
      <c r="A88" s="18">
        <v>2023</v>
      </c>
      <c r="B88" s="18">
        <v>5</v>
      </c>
      <c r="C88" s="24">
        <v>238586</v>
      </c>
      <c r="D88" s="17">
        <v>0.65274576043858401</v>
      </c>
      <c r="E88" s="11">
        <v>104881.13557</v>
      </c>
      <c r="F88" s="11">
        <v>56779.221399999995</v>
      </c>
      <c r="G88" s="11">
        <v>42712.793899999997</v>
      </c>
    </row>
    <row r="89" spans="1:7" s="3" customFormat="1" ht="21" customHeight="1" x14ac:dyDescent="0.2">
      <c r="A89" s="18">
        <v>2023</v>
      </c>
      <c r="B89" s="18">
        <v>6</v>
      </c>
      <c r="C89" s="24">
        <v>227220</v>
      </c>
      <c r="D89" s="17">
        <v>0.61889798433236509</v>
      </c>
      <c r="E89" s="11">
        <v>91740.480549999993</v>
      </c>
      <c r="F89" s="11">
        <v>52159.311700000006</v>
      </c>
      <c r="G89" s="11">
        <v>34576.118599999994</v>
      </c>
    </row>
    <row r="90" spans="1:7" s="3" customFormat="1" ht="21" customHeight="1" x14ac:dyDescent="0.2">
      <c r="A90" s="18">
        <v>2023</v>
      </c>
      <c r="B90" s="18">
        <v>7</v>
      </c>
      <c r="C90" s="24">
        <v>224130</v>
      </c>
      <c r="D90" s="17">
        <v>0.62652924641948871</v>
      </c>
      <c r="E90" s="11">
        <v>83280.991399999999</v>
      </c>
      <c r="F90" s="11">
        <v>47170.145920000003</v>
      </c>
      <c r="G90" s="11">
        <v>31162.173070000001</v>
      </c>
    </row>
    <row r="91" spans="1:7" s="3" customFormat="1" ht="21" customHeight="1" x14ac:dyDescent="0.2">
      <c r="A91" s="18">
        <v>2023</v>
      </c>
      <c r="B91" s="18">
        <v>8</v>
      </c>
      <c r="C91" s="24">
        <v>223727</v>
      </c>
      <c r="D91" s="17">
        <v>0.67178302127146028</v>
      </c>
      <c r="E91" s="11">
        <v>88540.473070000007</v>
      </c>
      <c r="F91" s="11">
        <v>50207.536479999995</v>
      </c>
      <c r="G91" s="11">
        <v>33646.25404</v>
      </c>
    </row>
    <row r="92" spans="1:7" s="3" customFormat="1" ht="21" customHeight="1" x14ac:dyDescent="0.2">
      <c r="A92" s="18">
        <v>2023</v>
      </c>
      <c r="B92" s="18">
        <v>9</v>
      </c>
      <c r="C92" s="24">
        <v>217230</v>
      </c>
      <c r="D92" s="17">
        <v>0.67629701238318829</v>
      </c>
      <c r="E92" s="11">
        <v>89478.496530000004</v>
      </c>
      <c r="F92" s="11">
        <v>47061.144160000011</v>
      </c>
      <c r="G92" s="11">
        <v>37969.227709999999</v>
      </c>
    </row>
    <row r="93" spans="1:7" s="3" customFormat="1" ht="21" customHeight="1" x14ac:dyDescent="0.2">
      <c r="A93" s="18">
        <v>2023</v>
      </c>
      <c r="B93" s="18">
        <v>10</v>
      </c>
      <c r="C93" s="24">
        <v>225556</v>
      </c>
      <c r="D93" s="17">
        <v>0.73152121867740161</v>
      </c>
      <c r="E93" s="11">
        <v>125468.15286</v>
      </c>
      <c r="F93" s="11">
        <v>73810.001639999988</v>
      </c>
      <c r="G93" s="11">
        <v>46191.051700000004</v>
      </c>
    </row>
    <row r="94" spans="1:7" s="3" customFormat="1" ht="21" customHeight="1" x14ac:dyDescent="0.2">
      <c r="A94" s="18">
        <v>2023</v>
      </c>
      <c r="B94" s="18">
        <v>11</v>
      </c>
      <c r="C94" s="24">
        <v>218130</v>
      </c>
      <c r="D94" s="17">
        <v>0.72655755741988726</v>
      </c>
      <c r="E94" s="11">
        <v>125712.87129000001</v>
      </c>
      <c r="F94" s="11">
        <v>75530.382939999996</v>
      </c>
      <c r="G94" s="11">
        <v>44653.256410000009</v>
      </c>
    </row>
    <row r="95" spans="1:7" s="3" customFormat="1" ht="21" customHeight="1" x14ac:dyDescent="0.2">
      <c r="A95" s="18">
        <v>2023</v>
      </c>
      <c r="B95" s="18">
        <v>12</v>
      </c>
      <c r="C95" s="33">
        <v>171354</v>
      </c>
      <c r="D95" s="34">
        <v>0.7521893532683368</v>
      </c>
      <c r="E95" s="35">
        <v>154796.34599999999</v>
      </c>
      <c r="F95" s="35">
        <v>94983.432835000014</v>
      </c>
      <c r="G95" s="35">
        <v>53240.608240000009</v>
      </c>
    </row>
    <row r="96" spans="1:7" s="3" customFormat="1" ht="21" customHeight="1" x14ac:dyDescent="0.2">
      <c r="A96" s="19">
        <v>2024</v>
      </c>
      <c r="B96" s="19">
        <v>1</v>
      </c>
      <c r="C96" s="29">
        <v>144032</v>
      </c>
      <c r="D96" s="30">
        <v>0.61424824615647056</v>
      </c>
      <c r="E96" s="31">
        <v>117614.76578</v>
      </c>
      <c r="F96" s="31">
        <v>69094.395460000014</v>
      </c>
      <c r="G96" s="31">
        <v>42231.084419999992</v>
      </c>
    </row>
    <row r="97" spans="1:7" s="3" customFormat="1" ht="21" customHeight="1" x14ac:dyDescent="0.2">
      <c r="A97" s="18">
        <v>2024</v>
      </c>
      <c r="B97" s="18">
        <v>2</v>
      </c>
      <c r="C97" s="24">
        <v>161367</v>
      </c>
      <c r="D97" s="17">
        <v>0.74031336523754676</v>
      </c>
      <c r="E97" s="11">
        <v>136182.18604999999</v>
      </c>
      <c r="F97" s="11">
        <v>78261.773209999999</v>
      </c>
      <c r="G97" s="11">
        <v>50978.741110000003</v>
      </c>
    </row>
    <row r="98" spans="1:7" s="3" customFormat="1" ht="21" customHeight="1" x14ac:dyDescent="0.2">
      <c r="A98" s="18">
        <v>2024</v>
      </c>
      <c r="B98" s="18">
        <v>3</v>
      </c>
      <c r="C98" s="24">
        <v>161364</v>
      </c>
      <c r="D98" s="17">
        <v>0.69210082736080913</v>
      </c>
      <c r="E98" s="11">
        <v>137434.12517500002</v>
      </c>
      <c r="F98" s="11">
        <v>80322.918504999994</v>
      </c>
      <c r="G98" s="11">
        <v>50276.699589999997</v>
      </c>
    </row>
    <row r="99" spans="1:7" s="3" customFormat="1" ht="21" customHeight="1" x14ac:dyDescent="0.2">
      <c r="A99" s="18">
        <v>2024</v>
      </c>
      <c r="B99" s="18">
        <v>4</v>
      </c>
      <c r="C99" s="24">
        <v>164960</v>
      </c>
      <c r="D99" s="17">
        <v>0.73237435624223046</v>
      </c>
      <c r="E99" s="11">
        <v>154259.09295599998</v>
      </c>
      <c r="F99" s="11">
        <v>94542.938999999998</v>
      </c>
      <c r="G99" s="11">
        <v>52217.557000000001</v>
      </c>
    </row>
    <row r="100" spans="1:7" s="3" customFormat="1" ht="21" customHeight="1" x14ac:dyDescent="0.2">
      <c r="A100" s="18">
        <v>2024</v>
      </c>
      <c r="B100" s="18">
        <v>5</v>
      </c>
      <c r="C100" s="26">
        <v>161475</v>
      </c>
      <c r="D100" s="27">
        <v>0.67886001126703721</v>
      </c>
      <c r="E100" s="28">
        <v>115666.99308000001</v>
      </c>
      <c r="F100" s="28">
        <v>64794.979150000006</v>
      </c>
      <c r="G100" s="28">
        <v>44414.785619999995</v>
      </c>
    </row>
    <row r="101" spans="1:7" s="3" customFormat="1" ht="21" customHeight="1" x14ac:dyDescent="0.2">
      <c r="A101" s="18">
        <v>2024</v>
      </c>
      <c r="B101" s="18">
        <v>6</v>
      </c>
      <c r="C101" s="26">
        <v>130606</v>
      </c>
      <c r="D101" s="27">
        <v>0.56022819885900565</v>
      </c>
      <c r="E101" s="28">
        <v>93939.146039999992</v>
      </c>
      <c r="F101" s="28">
        <v>56172.625129999986</v>
      </c>
      <c r="G101" s="28">
        <v>31496.927250000001</v>
      </c>
    </row>
    <row r="102" spans="1:7" s="3" customFormat="1" ht="21" customHeight="1" x14ac:dyDescent="0.2">
      <c r="A102" s="18">
        <v>2024</v>
      </c>
      <c r="B102" s="18">
        <v>7</v>
      </c>
      <c r="C102" s="26">
        <v>139188</v>
      </c>
      <c r="D102" s="27">
        <v>0.57379367206018761</v>
      </c>
      <c r="E102" s="28">
        <v>85419.691376136368</v>
      </c>
      <c r="F102" s="28">
        <v>48566.680400681806</v>
      </c>
      <c r="G102" s="28">
        <v>31193.213290909091</v>
      </c>
    </row>
    <row r="103" spans="1:7" s="3" customFormat="1" ht="21" customHeight="1" x14ac:dyDescent="0.2">
      <c r="A103" s="18">
        <v>2024</v>
      </c>
      <c r="B103" s="18">
        <v>8</v>
      </c>
      <c r="C103" s="26">
        <v>155605</v>
      </c>
      <c r="D103" s="27">
        <v>0.64294658405316452</v>
      </c>
      <c r="E103" s="28">
        <v>97817.838548000014</v>
      </c>
      <c r="F103" s="28">
        <v>56498.254245272728</v>
      </c>
      <c r="G103" s="28">
        <v>35720.855302727272</v>
      </c>
    </row>
    <row r="104" spans="1:7" s="3" customFormat="1" ht="21" customHeight="1" x14ac:dyDescent="0.2">
      <c r="A104" s="18">
        <v>2024</v>
      </c>
      <c r="B104" s="18">
        <v>9</v>
      </c>
      <c r="C104" s="26">
        <v>144363</v>
      </c>
      <c r="D104" s="27">
        <v>0.61654067905188981</v>
      </c>
      <c r="E104" s="28">
        <v>88874.176659999997</v>
      </c>
      <c r="F104" s="28">
        <v>48294.779632727266</v>
      </c>
      <c r="G104" s="28">
        <v>35046.978743636362</v>
      </c>
    </row>
    <row r="105" spans="1:7" s="3" customFormat="1" ht="21" customHeight="1" x14ac:dyDescent="0.2">
      <c r="A105" s="18">
        <v>2024</v>
      </c>
      <c r="B105" s="18">
        <v>10</v>
      </c>
      <c r="C105" s="26">
        <v>186328</v>
      </c>
      <c r="D105" s="27">
        <v>0.75263970012037196</v>
      </c>
      <c r="E105" s="28">
        <v>163930.52236045458</v>
      </c>
      <c r="F105" s="28">
        <v>101613.38153681821</v>
      </c>
      <c r="G105" s="28">
        <v>54595.839569090909</v>
      </c>
    </row>
    <row r="106" spans="1:7" s="3" customFormat="1" ht="21" customHeight="1" x14ac:dyDescent="0.2">
      <c r="A106" s="18">
        <v>2024</v>
      </c>
      <c r="B106" s="18">
        <v>11</v>
      </c>
      <c r="C106" s="26">
        <v>176240</v>
      </c>
      <c r="D106" s="27">
        <v>0.73286759813705926</v>
      </c>
      <c r="E106" s="28">
        <v>162768.97130345454</v>
      </c>
      <c r="F106" s="28">
        <v>99293.856938000012</v>
      </c>
      <c r="G106" s="28">
        <v>55632.661138181822</v>
      </c>
    </row>
    <row r="107" spans="1:7" s="3" customFormat="1" ht="21" customHeight="1" x14ac:dyDescent="0.2">
      <c r="A107" s="18">
        <v>2024</v>
      </c>
      <c r="B107" s="18">
        <v>12</v>
      </c>
      <c r="C107" s="26">
        <v>172581</v>
      </c>
      <c r="D107" s="27">
        <v>0.69406919738911166</v>
      </c>
      <c r="E107" s="28">
        <v>184877.19234795065</v>
      </c>
      <c r="F107" s="28">
        <v>113605.97266431428</v>
      </c>
      <c r="G107" s="28">
        <v>61941.385686363639</v>
      </c>
    </row>
    <row r="108" spans="1:7" s="5" customFormat="1" ht="16.5" x14ac:dyDescent="0.25">
      <c r="A108" s="44" t="s">
        <v>0</v>
      </c>
      <c r="B108" s="45"/>
      <c r="C108" s="45"/>
      <c r="D108" s="45"/>
      <c r="E108" s="45"/>
      <c r="F108" s="45"/>
      <c r="G108" s="45"/>
    </row>
    <row r="109" spans="1:7" s="5" customFormat="1" ht="15" x14ac:dyDescent="0.25">
      <c r="A109" s="38" t="s">
        <v>7</v>
      </c>
      <c r="B109" s="39"/>
      <c r="C109" s="39"/>
      <c r="D109" s="39"/>
      <c r="E109" s="39"/>
      <c r="F109" s="39"/>
      <c r="G109" s="39"/>
    </row>
    <row r="111" spans="1:7" x14ac:dyDescent="0.25">
      <c r="D111" s="2"/>
      <c r="E111" s="2"/>
      <c r="F111" s="2"/>
    </row>
  </sheetData>
  <protectedRanges>
    <protectedRange sqref="C90" name="Revenue Numbers_1_1_1_1_1"/>
    <protectedRange sqref="C91" name="Revenue Numbers_1_1_1_1_1_1"/>
    <protectedRange sqref="C92" name="Revenue Numbers_1_1_1_1_2_1"/>
    <protectedRange sqref="C93" name="Revenue Numbers_1_1_1_1_3"/>
    <protectedRange sqref="C96:C98" name="Revenue Numbers_1_1_1_1_4"/>
    <protectedRange sqref="C99:D99" name="Revenue Numbers_1_1_1_1_5"/>
    <protectedRange sqref="F100:G100" name="Revenue Numbers_1_1_1_1_6"/>
    <protectedRange sqref="C100:D100" name="Revenue Numbers_1_1_1_1_7"/>
    <protectedRange sqref="F101:G101" name="Revenue Numbers_1_1_1_1_8"/>
    <protectedRange sqref="C101:D101" name="Revenue Numbers_1_1_1_1_9"/>
    <protectedRange sqref="F103:G103" name="Revenue Numbers_1_1_1_1_10"/>
    <protectedRange sqref="C103:D103" name="Revenue Numbers_1_1_1_1_12"/>
    <protectedRange sqref="C104:D104" name="Revenue Numbers_1_1_1_1_13"/>
    <protectedRange sqref="F104:G104" name="Revenue Numbers_1_1_1_1_15"/>
    <protectedRange sqref="F105:G105" name="Revenue Numbers_1_1_1_1_16"/>
    <protectedRange sqref="C105:D105" name="Revenue Numbers_1_1_1_1_18"/>
    <protectedRange sqref="F106:G106" name="Revenue Numbers_1_1_1_1_19"/>
    <protectedRange sqref="C106:D106" name="Revenue Numbers_1_1_1_1_21"/>
    <protectedRange sqref="F107:G107" name="Revenue Numbers_1_1_1_1_22"/>
    <protectedRange sqref="C107:D107" name="Revenue Numbers_1_1_1_1_23"/>
    <protectedRange sqref="F95:G95" name="Revenue Numbers_1_1_1_1_24"/>
    <protectedRange sqref="C95:D95" name="Revenue Numbers_1_1_1_1_26"/>
    <protectedRange sqref="C102:D102" name="Revenue Numbers_1_1_1_1_28"/>
    <protectedRange sqref="F102:G102" name="Revenue Numbers_1_1_1_1_29"/>
  </protectedRanges>
  <mergeCells count="4">
    <mergeCell ref="A109:G109"/>
    <mergeCell ref="A6:G6"/>
    <mergeCell ref="A7:G7"/>
    <mergeCell ref="A108:G108"/>
  </mergeCells>
  <phoneticPr fontId="11" type="noConversion"/>
  <printOptions horizontalCentered="1"/>
  <pageMargins left="0.7" right="0.7" top="0.75" bottom="0.75" header="0.3" footer="0.3"/>
  <pageSetup paperSize="9" scale="2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53572C-AB17-4D8E-B233-09749C967C7E}"/>
</file>

<file path=customXml/itemProps2.xml><?xml version="1.0" encoding="utf-8"?>
<ds:datastoreItem xmlns:ds="http://schemas.openxmlformats.org/officeDocument/2006/customXml" ds:itemID="{F4FBF52B-10F3-4CC9-9F07-CB438C315244}"/>
</file>

<file path=customXml/itemProps3.xml><?xml version="1.0" encoding="utf-8"?>
<ds:datastoreItem xmlns:ds="http://schemas.openxmlformats.org/officeDocument/2006/customXml" ds:itemID="{501CA19F-7B9B-4C72-98AD-B446FB193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تحليل المنتجعات  </vt:lpstr>
      <vt:lpstr>'تحليل المنتجعات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Bouchra Boularab</cp:lastModifiedBy>
  <dcterms:created xsi:type="dcterms:W3CDTF">2019-10-21T05:07:48Z</dcterms:created>
  <dcterms:modified xsi:type="dcterms:W3CDTF">2026-01-26T12:33:23Z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